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endan\Dropbox\"/>
    </mc:Choice>
  </mc:AlternateContent>
  <bookViews>
    <workbookView xWindow="0" yWindow="0" windowWidth="13305" windowHeight="6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6" i="1"/>
  <c r="P5" i="1"/>
  <c r="Q5" i="1"/>
  <c r="Q4" i="1"/>
  <c r="P4" i="1"/>
  <c r="Q31" i="1" l="1"/>
  <c r="P31" i="1"/>
  <c r="Q32" i="1"/>
  <c r="P32" i="1"/>
  <c r="Q33" i="1"/>
  <c r="P33" i="1"/>
  <c r="Q34" i="1"/>
  <c r="P34" i="1"/>
  <c r="Q17" i="1"/>
  <c r="P17" i="1"/>
  <c r="Q18" i="1"/>
  <c r="P18" i="1"/>
  <c r="Q19" i="1"/>
  <c r="P19" i="1"/>
  <c r="Q20" i="1"/>
  <c r="P20" i="1"/>
  <c r="AD7" i="1"/>
  <c r="AC7" i="1"/>
  <c r="AC6" i="1"/>
  <c r="AD6" i="1"/>
  <c r="AC5" i="1"/>
  <c r="AD5" i="1"/>
  <c r="AD4" i="1"/>
  <c r="AD8" i="1" s="1"/>
  <c r="AC4" i="1"/>
  <c r="AC8" i="1" s="1"/>
  <c r="R19" i="1"/>
  <c r="D45" i="1"/>
  <c r="D33" i="1"/>
  <c r="D20" i="1"/>
  <c r="D7" i="1"/>
  <c r="N20" i="1"/>
  <c r="N7" i="1"/>
  <c r="N6" i="1"/>
  <c r="R6" i="1"/>
  <c r="R20" i="1"/>
  <c r="R7" i="1"/>
  <c r="Q6" i="1"/>
  <c r="Q7" i="1"/>
  <c r="R8" i="1"/>
  <c r="AD21" i="1"/>
  <c r="AC21" i="1"/>
  <c r="R21" i="1" l="1"/>
  <c r="N19" i="1"/>
  <c r="C102" i="1"/>
  <c r="B102" i="1"/>
  <c r="C90" i="1" l="1"/>
  <c r="B90" i="1"/>
  <c r="C77" i="1"/>
  <c r="B77" i="1"/>
  <c r="C34" i="1"/>
  <c r="B34" i="1"/>
  <c r="C21" i="1"/>
  <c r="B21" i="1"/>
  <c r="C8" i="1"/>
  <c r="B8" i="1"/>
  <c r="S63" i="1"/>
  <c r="Q35" i="1"/>
  <c r="P35" i="1"/>
  <c r="Q48" i="1"/>
  <c r="Q21" i="1"/>
  <c r="Q8" i="1"/>
  <c r="P48" i="1"/>
  <c r="P21" i="1"/>
  <c r="P8" i="1"/>
</calcChain>
</file>

<file path=xl/sharedStrings.xml><?xml version="1.0" encoding="utf-8"?>
<sst xmlns="http://schemas.openxmlformats.org/spreadsheetml/2006/main" count="96" uniqueCount="25">
  <si>
    <t>processes</t>
  </si>
  <si>
    <t>threads</t>
  </si>
  <si>
    <t>count</t>
  </si>
  <si>
    <t>mz5 x 6</t>
  </si>
  <si>
    <t>wiff x 6</t>
  </si>
  <si>
    <t>mz5 x 12</t>
  </si>
  <si>
    <t>brendanx-uw5 SSD</t>
  </si>
  <si>
    <t>macs server SSD</t>
  </si>
  <si>
    <t>mzml x 6</t>
  </si>
  <si>
    <t>brendanx-uw5 HD</t>
  </si>
  <si>
    <t>wiff x 12</t>
  </si>
  <si>
    <t>brendanx-uw5 NET</t>
  </si>
  <si>
    <t>mzml x 12</t>
  </si>
  <si>
    <t>raw x 12</t>
  </si>
  <si>
    <t>raw x 24</t>
  </si>
  <si>
    <t>count processes</t>
  </si>
  <si>
    <t>1-file</t>
  </si>
  <si>
    <t>6-file</t>
  </si>
  <si>
    <t>12-file</t>
  </si>
  <si>
    <t>24-file</t>
  </si>
  <si>
    <t>3-file</t>
  </si>
  <si>
    <t>raw x 6</t>
  </si>
  <si>
    <t>laptop SSD</t>
  </si>
  <si>
    <t>macs server NET</t>
  </si>
  <si>
    <t>gcServer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</si>
</sst>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SSD performance</a:t>
            </a:r>
            <a:r>
              <a:rPr lang="en-US" baseline="0"/>
              <a:t> with mz5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Sheet1!$B$3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Sheet1!$B$4:$B$7</c:f>
              <c:numCache>
                <c:formatCode>General</c:formatCode>
                <c:ptCount val="4"/>
                <c:pt idx="0">
                  <c:v>22.5</c:v>
                </c:pt>
                <c:pt idx="1">
                  <c:v>15</c:v>
                </c:pt>
                <c:pt idx="2">
                  <c:v>13</c:v>
                </c:pt>
                <c:pt idx="3">
                  <c:v>11</c:v>
                </c:pt>
              </c:numCache>
            </c:numRef>
          </c:val>
        </c:ser>
        <c:ser>
          <c:idx val="2"/>
          <c:order val="2"/>
          <c:tx>
            <c:strRef>
              <c:f>Sheet1!$C$3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Sheet1!$A$4:$A$7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Sheet1!$C$4:$C$7</c:f>
              <c:numCache>
                <c:formatCode>General</c:formatCode>
                <c:ptCount val="4"/>
                <c:pt idx="0">
                  <c:v>22.5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683440"/>
        <c:axId val="216673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668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73104"/>
        <c:crosses val="autoZero"/>
        <c:auto val="1"/>
        <c:lblAlgn val="ctr"/>
        <c:lblOffset val="100"/>
        <c:noMultiLvlLbl val="0"/>
      </c:catAx>
      <c:valAx>
        <c:axId val="21667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8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NET performance</a:t>
            </a:r>
            <a:r>
              <a:rPr lang="en-US" baseline="0"/>
              <a:t> with wiff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Sheet1!$B$126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Sheet1!$A$127:$A$130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Sheet1!$B$127:$B$130</c:f>
              <c:numCache>
                <c:formatCode>General</c:formatCode>
                <c:ptCount val="4"/>
                <c:pt idx="0">
                  <c:v>85.5</c:v>
                </c:pt>
                <c:pt idx="1">
                  <c:v>82.5</c:v>
                </c:pt>
                <c:pt idx="2">
                  <c:v>81</c:v>
                </c:pt>
                <c:pt idx="3">
                  <c:v>72.5</c:v>
                </c:pt>
              </c:numCache>
            </c:numRef>
          </c:val>
        </c:ser>
        <c:ser>
          <c:idx val="2"/>
          <c:order val="2"/>
          <c:tx>
            <c:strRef>
              <c:f>Sheet1!$C$126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Sheet1!$A$127:$A$130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Sheet1!$C$127:$C$130</c:f>
              <c:numCache>
                <c:formatCode>General</c:formatCode>
                <c:ptCount val="4"/>
                <c:pt idx="0">
                  <c:v>85.5</c:v>
                </c:pt>
                <c:pt idx="1">
                  <c:v>99.5</c:v>
                </c:pt>
                <c:pt idx="2">
                  <c:v>84</c:v>
                </c:pt>
                <c:pt idx="3">
                  <c:v>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12064"/>
        <c:axId val="384513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Sheet1!$A$127:$A$130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12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3696"/>
        <c:crosses val="autoZero"/>
        <c:auto val="1"/>
        <c:lblAlgn val="ctr"/>
        <c:lblOffset val="100"/>
        <c:noMultiLvlLbl val="0"/>
      </c:catAx>
      <c:valAx>
        <c:axId val="38451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NET performance</a:t>
            </a:r>
            <a:r>
              <a:rPr lang="en-US" baseline="0"/>
              <a:t> with mzml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Sheet1!$B$140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Sheet1!$A$141:$A$144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Sheet1!$B$141:$B$144</c:f>
              <c:numCache>
                <c:formatCode>General</c:formatCode>
                <c:ptCount val="4"/>
                <c:pt idx="0">
                  <c:v>59</c:v>
                </c:pt>
                <c:pt idx="1">
                  <c:v>64</c:v>
                </c:pt>
                <c:pt idx="2">
                  <c:v>76.5</c:v>
                </c:pt>
                <c:pt idx="3">
                  <c:v>62</c:v>
                </c:pt>
              </c:numCache>
            </c:numRef>
          </c:val>
        </c:ser>
        <c:ser>
          <c:idx val="2"/>
          <c:order val="2"/>
          <c:tx>
            <c:strRef>
              <c:f>Sheet1!$C$140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Sheet1!$A$141:$A$144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Sheet1!$C$141:$C$144</c:f>
              <c:numCache>
                <c:formatCode>General</c:formatCode>
                <c:ptCount val="4"/>
                <c:pt idx="0">
                  <c:v>59</c:v>
                </c:pt>
                <c:pt idx="1">
                  <c:v>68</c:v>
                </c:pt>
                <c:pt idx="2">
                  <c:v>84</c:v>
                </c:pt>
                <c:pt idx="3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32416"/>
        <c:axId val="3844378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Sheet1!$A$141:$A$144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432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7856"/>
        <c:crosses val="autoZero"/>
        <c:auto val="1"/>
        <c:lblAlgn val="ctr"/>
        <c:lblOffset val="100"/>
        <c:noMultiLvlLbl val="0"/>
      </c:catAx>
      <c:valAx>
        <c:axId val="38443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macs server performance</a:t>
            </a:r>
            <a:r>
              <a:rPr lang="en-US" baseline="0"/>
              <a:t> with mzml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Sheet1!$P$30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Sheet1!$O$17:$O$20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Sheet1!$P$31:$P$34</c:f>
              <c:numCache>
                <c:formatCode>General</c:formatCode>
                <c:ptCount val="4"/>
                <c:pt idx="0">
                  <c:v>121.5</c:v>
                </c:pt>
                <c:pt idx="1">
                  <c:v>47</c:v>
                </c:pt>
                <c:pt idx="2">
                  <c:v>26.5</c:v>
                </c:pt>
                <c:pt idx="3">
                  <c:v>19</c:v>
                </c:pt>
              </c:numCache>
            </c:numRef>
          </c:val>
        </c:ser>
        <c:ser>
          <c:idx val="2"/>
          <c:order val="2"/>
          <c:tx>
            <c:strRef>
              <c:f>Sheet1!$Q$30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Sheet1!$O$17:$O$20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Sheet1!$Q$31:$Q$34</c:f>
              <c:numCache>
                <c:formatCode>General</c:formatCode>
                <c:ptCount val="4"/>
                <c:pt idx="0">
                  <c:v>121.75</c:v>
                </c:pt>
                <c:pt idx="1">
                  <c:v>61</c:v>
                </c:pt>
                <c:pt idx="2">
                  <c:v>47.75</c:v>
                </c:pt>
                <c:pt idx="3">
                  <c:v>51.25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38400"/>
        <c:axId val="3844427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Sheet1!$O$17:$O$20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3</c:v>
                      </c:pt>
                      <c:pt idx="2">
                        <c:v>6</c:v>
                      </c:pt>
                      <c:pt idx="3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43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2752"/>
        <c:crosses val="autoZero"/>
        <c:auto val="1"/>
        <c:lblAlgn val="ctr"/>
        <c:lblOffset val="100"/>
        <c:noMultiLvlLbl val="0"/>
      </c:catAx>
      <c:valAx>
        <c:axId val="38444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macs server performance</a:t>
            </a:r>
            <a:r>
              <a:rPr lang="en-US" baseline="0"/>
              <a:t> with raw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Sheet1!$P$43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Sheet1!$O$44:$O$47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Sheet1!$P$44:$P$47</c:f>
              <c:numCache>
                <c:formatCode>General</c:formatCode>
                <c:ptCount val="4"/>
                <c:pt idx="0">
                  <c:v>80.5</c:v>
                </c:pt>
                <c:pt idx="1">
                  <c:v>30</c:v>
                </c:pt>
                <c:pt idx="2">
                  <c:v>17.5</c:v>
                </c:pt>
                <c:pt idx="3">
                  <c:v>13.5</c:v>
                </c:pt>
              </c:numCache>
            </c:numRef>
          </c:val>
        </c:ser>
        <c:ser>
          <c:idx val="2"/>
          <c:order val="2"/>
          <c:tx>
            <c:strRef>
              <c:f>Sheet1!$Q$43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Sheet1!$O$44:$O$47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Sheet1!$Q$44:$Q$47</c:f>
              <c:numCache>
                <c:formatCode>General</c:formatCode>
                <c:ptCount val="4"/>
                <c:pt idx="0">
                  <c:v>80.5</c:v>
                </c:pt>
                <c:pt idx="1">
                  <c:v>38.5</c:v>
                </c:pt>
                <c:pt idx="2">
                  <c:v>32</c:v>
                </c:pt>
                <c:pt idx="3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31328"/>
        <c:axId val="384441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Sheet1!$O$44:$O$47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3</c:v>
                      </c:pt>
                      <c:pt idx="2">
                        <c:v>6</c:v>
                      </c:pt>
                      <c:pt idx="3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431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1120"/>
        <c:crosses val="autoZero"/>
        <c:auto val="1"/>
        <c:lblAlgn val="ctr"/>
        <c:lblOffset val="100"/>
        <c:noMultiLvlLbl val="0"/>
      </c:catAx>
      <c:valAx>
        <c:axId val="3844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Concurrent Files for 24-File</a:t>
            </a:r>
            <a:r>
              <a:rPr lang="en-US" baseline="0"/>
              <a:t> Import by Process Count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Sheet1!$O$66</c:f>
              <c:strCache>
                <c:ptCount val="1"/>
                <c:pt idx="0">
                  <c:v>1-file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Sheet1!$P$65:$U$65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Sheet1!$P$66:$U$66</c:f>
              <c:numCache>
                <c:formatCode>General</c:formatCode>
                <c:ptCount val="6"/>
                <c:pt idx="0">
                  <c:v>155.5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Sheet1!$O$67</c:f>
              <c:strCache>
                <c:ptCount val="1"/>
                <c:pt idx="0">
                  <c:v>3-file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Sheet1!$P$65:$U$65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Sheet1!$P$67:$U$67</c:f>
              <c:numCache>
                <c:formatCode>General</c:formatCode>
                <c:ptCount val="6"/>
                <c:pt idx="0">
                  <c:v>73.5</c:v>
                </c:pt>
                <c:pt idx="1">
                  <c:v>67</c:v>
                </c:pt>
                <c:pt idx="2">
                  <c:v>61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Sheet1!$O$68</c:f>
              <c:strCache>
                <c:ptCount val="1"/>
                <c:pt idx="0">
                  <c:v>6-file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Sheet1!$P$65:$U$65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Sheet1!$P$68:$U$68</c:f>
              <c:numCache>
                <c:formatCode>General</c:formatCode>
                <c:ptCount val="6"/>
                <c:pt idx="0">
                  <c:v>58.5</c:v>
                </c:pt>
                <c:pt idx="1">
                  <c:v>40</c:v>
                </c:pt>
                <c:pt idx="2">
                  <c:v>38</c:v>
                </c:pt>
                <c:pt idx="3">
                  <c:v>34.5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Sheet1!$O$69</c:f>
              <c:strCache>
                <c:ptCount val="1"/>
                <c:pt idx="0">
                  <c:v>12-file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Sheet1!$P$65:$U$65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Sheet1!$P$69:$U$69</c:f>
              <c:numCache>
                <c:formatCode>General</c:formatCode>
                <c:ptCount val="6"/>
                <c:pt idx="0">
                  <c:v>40.5</c:v>
                </c:pt>
                <c:pt idx="1">
                  <c:v>36.5</c:v>
                </c:pt>
                <c:pt idx="2">
                  <c:v>30</c:v>
                </c:pt>
                <c:pt idx="3">
                  <c:v>26</c:v>
                </c:pt>
                <c:pt idx="4">
                  <c:v>25.5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Sheet1!$O$70</c:f>
              <c:strCache>
                <c:ptCount val="1"/>
                <c:pt idx="0">
                  <c:v>24-file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Sheet1!$P$65:$U$65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Sheet1!$P$70:$U$70</c:f>
              <c:numCache>
                <c:formatCode>General</c:formatCode>
                <c:ptCount val="6"/>
                <c:pt idx="0">
                  <c:v>94.5</c:v>
                </c:pt>
                <c:pt idx="1">
                  <c:v>44.5</c:v>
                </c:pt>
                <c:pt idx="2">
                  <c:v>34</c:v>
                </c:pt>
                <c:pt idx="3">
                  <c:v>27</c:v>
                </c:pt>
                <c:pt idx="4">
                  <c:v>25.5</c:v>
                </c:pt>
                <c:pt idx="5">
                  <c:v>26.5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440576"/>
        <c:axId val="384441664"/>
      </c:scatterChart>
      <c:valAx>
        <c:axId val="38444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Process 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1664"/>
        <c:crosses val="autoZero"/>
        <c:crossBetween val="midCat"/>
      </c:valAx>
      <c:valAx>
        <c:axId val="38444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Processing Time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0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SSD performance</a:t>
            </a:r>
            <a:r>
              <a:rPr lang="en-US" baseline="0"/>
              <a:t> with raw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Sheet1!$B$41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Sheet1!$A$42:$A$45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Sheet1!$B$42:$B$45</c:f>
              <c:numCache>
                <c:formatCode>General</c:formatCode>
                <c:ptCount val="4"/>
                <c:pt idx="0">
                  <c:v>15.5</c:v>
                </c:pt>
                <c:pt idx="1">
                  <c:v>10</c:v>
                </c:pt>
                <c:pt idx="2">
                  <c:v>8.5</c:v>
                </c:pt>
                <c:pt idx="3">
                  <c:v>8</c:v>
                </c:pt>
              </c:numCache>
            </c:numRef>
          </c:val>
        </c:ser>
        <c:ser>
          <c:idx val="2"/>
          <c:order val="2"/>
          <c:tx>
            <c:strRef>
              <c:f>Sheet1!$C$41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Sheet1!$A$42:$A$45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Sheet1!$C$42:$C$45</c:f>
              <c:numCache>
                <c:formatCode>General</c:formatCode>
                <c:ptCount val="4"/>
                <c:pt idx="0">
                  <c:v>15.5</c:v>
                </c:pt>
                <c:pt idx="1">
                  <c:v>12.5</c:v>
                </c:pt>
                <c:pt idx="2">
                  <c:v>12.5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43840"/>
        <c:axId val="384436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Sheet1!$A$42:$A$45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44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6224"/>
        <c:crosses val="autoZero"/>
        <c:auto val="1"/>
        <c:lblAlgn val="ctr"/>
        <c:lblOffset val="100"/>
        <c:noMultiLvlLbl val="0"/>
      </c:catAx>
      <c:valAx>
        <c:axId val="3844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HD performance</a:t>
            </a:r>
            <a:r>
              <a:rPr lang="en-US" baseline="0"/>
              <a:t> with raw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Sheet1!$B$97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Sheet1!$A$86:$A$89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Sheet1!$B$98:$B$101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15.5</c:v>
                </c:pt>
                <c:pt idx="3">
                  <c:v>17.5</c:v>
                </c:pt>
              </c:numCache>
            </c:numRef>
          </c:val>
        </c:ser>
        <c:ser>
          <c:idx val="2"/>
          <c:order val="2"/>
          <c:tx>
            <c:strRef>
              <c:f>Sheet1!$C$97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Sheet1!$A$86:$A$89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Sheet1!$C$98:$C$101</c:f>
              <c:numCache>
                <c:formatCode>General</c:formatCode>
                <c:ptCount val="4"/>
                <c:pt idx="0">
                  <c:v>16</c:v>
                </c:pt>
                <c:pt idx="1">
                  <c:v>16</c:v>
                </c:pt>
                <c:pt idx="2">
                  <c:v>18.5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42208"/>
        <c:axId val="384430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Sheet1!$A$86:$A$89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44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0784"/>
        <c:crosses val="autoZero"/>
        <c:auto val="1"/>
        <c:lblAlgn val="ctr"/>
        <c:lblOffset val="100"/>
        <c:noMultiLvlLbl val="0"/>
      </c:catAx>
      <c:valAx>
        <c:axId val="3844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brendanx-lt15 SSD  performance</a:t>
            </a:r>
            <a:r>
              <a:rPr lang="en-US" baseline="0"/>
              <a:t> with mz5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Sheet1!$B$153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Sheet1!$A$154:$A$157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Sheet1!$B$154:$B$157</c:f>
              <c:numCache>
                <c:formatCode>General</c:formatCode>
                <c:ptCount val="4"/>
                <c:pt idx="0">
                  <c:v>36.5</c:v>
                </c:pt>
                <c:pt idx="1">
                  <c:v>30.5</c:v>
                </c:pt>
                <c:pt idx="2">
                  <c:v>29.5</c:v>
                </c:pt>
                <c:pt idx="3">
                  <c:v>30.5</c:v>
                </c:pt>
              </c:numCache>
            </c:numRef>
          </c:val>
        </c:ser>
        <c:ser>
          <c:idx val="2"/>
          <c:order val="2"/>
          <c:tx>
            <c:strRef>
              <c:f>Sheet1!$C$153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Sheet1!$A$154:$A$157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Sheet1!$C$154:$C$157</c:f>
              <c:numCache>
                <c:formatCode>General</c:formatCode>
                <c:ptCount val="4"/>
                <c:pt idx="0">
                  <c:v>36.5</c:v>
                </c:pt>
                <c:pt idx="1">
                  <c:v>35.5</c:v>
                </c:pt>
                <c:pt idx="2">
                  <c:v>36</c:v>
                </c:pt>
                <c:pt idx="3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434048"/>
        <c:axId val="384443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Sheet1!$A$154:$A$157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43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43296"/>
        <c:crosses val="autoZero"/>
        <c:auto val="1"/>
        <c:lblAlgn val="ctr"/>
        <c:lblOffset val="100"/>
        <c:noMultiLvlLbl val="0"/>
      </c:catAx>
      <c:valAx>
        <c:axId val="3844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3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brendanx-lt15 SSD performance</a:t>
            </a:r>
            <a:r>
              <a:rPr lang="en-US" baseline="0"/>
              <a:t> with wiff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Sheet1!$B$166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Sheet1!$A$154:$A$157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Sheet1!$B$167:$B$170</c:f>
              <c:numCache>
                <c:formatCode>General</c:formatCode>
                <c:ptCount val="4"/>
                <c:pt idx="0">
                  <c:v>96</c:v>
                </c:pt>
                <c:pt idx="1">
                  <c:v>78</c:v>
                </c:pt>
                <c:pt idx="2">
                  <c:v>76.5</c:v>
                </c:pt>
                <c:pt idx="3">
                  <c:v>91.5</c:v>
                </c:pt>
              </c:numCache>
            </c:numRef>
          </c:val>
        </c:ser>
        <c:ser>
          <c:idx val="2"/>
          <c:order val="2"/>
          <c:tx>
            <c:strRef>
              <c:f>Sheet1!$C$166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Sheet1!$A$154:$A$157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Sheet1!$C$167:$C$170</c:f>
              <c:numCache>
                <c:formatCode>General</c:formatCode>
                <c:ptCount val="4"/>
                <c:pt idx="0">
                  <c:v>96</c:v>
                </c:pt>
                <c:pt idx="1">
                  <c:v>80.5</c:v>
                </c:pt>
                <c:pt idx="2">
                  <c:v>83.5</c:v>
                </c:pt>
                <c:pt idx="3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225344"/>
        <c:axId val="38622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Sheet1!$A$154:$A$157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6225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224800"/>
        <c:crosses val="autoZero"/>
        <c:auto val="1"/>
        <c:lblAlgn val="ctr"/>
        <c:lblOffset val="100"/>
        <c:noMultiLvlLbl val="0"/>
      </c:catAx>
      <c:valAx>
        <c:axId val="3862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22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SSD performance</a:t>
            </a:r>
            <a:r>
              <a:rPr lang="en-US" baseline="0"/>
              <a:t> with wiff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Sheet1!$B$16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Sheet1!$A$17:$A$20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Sheet1!$B$17:$B$20</c:f>
              <c:numCache>
                <c:formatCode>General</c:formatCode>
                <c:ptCount val="4"/>
                <c:pt idx="0">
                  <c:v>69</c:v>
                </c:pt>
                <c:pt idx="1">
                  <c:v>41.5</c:v>
                </c:pt>
                <c:pt idx="2">
                  <c:v>35</c:v>
                </c:pt>
                <c:pt idx="3">
                  <c:v>35</c:v>
                </c:pt>
              </c:numCache>
            </c:numRef>
          </c:val>
        </c:ser>
        <c:ser>
          <c:idx val="2"/>
          <c:order val="2"/>
          <c:tx>
            <c:strRef>
              <c:f>Sheet1!$C$16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Sheet1!$A$17:$A$20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Sheet1!$C$17:$C$20</c:f>
              <c:numCache>
                <c:formatCode>General</c:formatCode>
                <c:ptCount val="4"/>
                <c:pt idx="0">
                  <c:v>69</c:v>
                </c:pt>
                <c:pt idx="1">
                  <c:v>48</c:v>
                </c:pt>
                <c:pt idx="2">
                  <c:v>44</c:v>
                </c:pt>
                <c:pt idx="3">
                  <c:v>49.5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676368"/>
        <c:axId val="216678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Sheet1!$A$17:$A$20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6676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78544"/>
        <c:crosses val="autoZero"/>
        <c:auto val="1"/>
        <c:lblAlgn val="ctr"/>
        <c:lblOffset val="100"/>
        <c:noMultiLvlLbl val="0"/>
      </c:catAx>
      <c:valAx>
        <c:axId val="2166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7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SSD performance</a:t>
            </a:r>
            <a:r>
              <a:rPr lang="en-US" baseline="0"/>
              <a:t> with mzml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Sheet1!$B$29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Sheet1!$A$30:$A$33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Sheet1!$B$30:$B$33</c:f>
              <c:numCache>
                <c:formatCode>General</c:formatCode>
                <c:ptCount val="4"/>
                <c:pt idx="0">
                  <c:v>34</c:v>
                </c:pt>
                <c:pt idx="1">
                  <c:v>21</c:v>
                </c:pt>
                <c:pt idx="2">
                  <c:v>17.5</c:v>
                </c:pt>
                <c:pt idx="3">
                  <c:v>15</c:v>
                </c:pt>
              </c:numCache>
            </c:numRef>
          </c:val>
        </c:ser>
        <c:ser>
          <c:idx val="2"/>
          <c:order val="2"/>
          <c:tx>
            <c:strRef>
              <c:f>Sheet1!$C$29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Sheet1!$A$30:$A$33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Sheet1!$C$30:$C$33</c:f>
              <c:numCache>
                <c:formatCode>General</c:formatCode>
                <c:ptCount val="4"/>
                <c:pt idx="0">
                  <c:v>34</c:v>
                </c:pt>
                <c:pt idx="1">
                  <c:v>23</c:v>
                </c:pt>
                <c:pt idx="2">
                  <c:v>20</c:v>
                </c:pt>
                <c:pt idx="3">
                  <c:v>19.5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652784"/>
        <c:axId val="384514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Sheet1!$A$30:$A$33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85652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4784"/>
        <c:crosses val="autoZero"/>
        <c:auto val="1"/>
        <c:lblAlgn val="ctr"/>
        <c:lblOffset val="100"/>
        <c:noMultiLvlLbl val="0"/>
      </c:catAx>
      <c:valAx>
        <c:axId val="38451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5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macs server performance</a:t>
            </a:r>
            <a:r>
              <a:rPr lang="en-US" baseline="0"/>
              <a:t> with mz5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Sheet1!$P$3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Sheet1!$O$4:$O$7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Sheet1!$P$4:$P$7</c:f>
              <c:numCache>
                <c:formatCode>General</c:formatCode>
                <c:ptCount val="4"/>
                <c:pt idx="0">
                  <c:v>119</c:v>
                </c:pt>
                <c:pt idx="1">
                  <c:v>45.75</c:v>
                </c:pt>
                <c:pt idx="2">
                  <c:v>25.75</c:v>
                </c:pt>
                <c:pt idx="3">
                  <c:v>18.5</c:v>
                </c:pt>
              </c:numCache>
            </c:numRef>
          </c:val>
        </c:ser>
        <c:ser>
          <c:idx val="2"/>
          <c:order val="2"/>
          <c:tx>
            <c:strRef>
              <c:f>Sheet1!$Q$3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Sheet1!$O$4:$O$7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Sheet1!$Q$4:$Q$7</c:f>
              <c:numCache>
                <c:formatCode>General</c:formatCode>
                <c:ptCount val="4"/>
                <c:pt idx="0">
                  <c:v>119</c:v>
                </c:pt>
                <c:pt idx="1">
                  <c:v>61.5</c:v>
                </c:pt>
                <c:pt idx="2">
                  <c:v>47</c:v>
                </c:pt>
                <c:pt idx="3">
                  <c:v>56.75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15328"/>
        <c:axId val="384519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Sheet1!$O$4:$O$7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3</c:v>
                      </c:pt>
                      <c:pt idx="2">
                        <c:v>6</c:v>
                      </c:pt>
                      <c:pt idx="3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1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9136"/>
        <c:crosses val="autoZero"/>
        <c:auto val="1"/>
        <c:lblAlgn val="ctr"/>
        <c:lblOffset val="100"/>
        <c:noMultiLvlLbl val="0"/>
      </c:catAx>
      <c:valAx>
        <c:axId val="38451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macs server performance</a:t>
            </a:r>
            <a:r>
              <a:rPr lang="en-US" baseline="0"/>
              <a:t> with wiff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Sheet1!$P$16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Sheet1!$O$17:$O$20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Sheet1!$P$17:$P$20</c:f>
              <c:numCache>
                <c:formatCode>General</c:formatCode>
                <c:ptCount val="4"/>
                <c:pt idx="0">
                  <c:v>179</c:v>
                </c:pt>
                <c:pt idx="1">
                  <c:v>68.25</c:v>
                </c:pt>
                <c:pt idx="2">
                  <c:v>38.25</c:v>
                </c:pt>
                <c:pt idx="3">
                  <c:v>23.25</c:v>
                </c:pt>
              </c:numCache>
            </c:numRef>
          </c:val>
        </c:ser>
        <c:ser>
          <c:idx val="2"/>
          <c:order val="2"/>
          <c:tx>
            <c:strRef>
              <c:f>Sheet1!$Q$16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Sheet1!$O$17:$O$20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</c:numCache>
            </c:numRef>
          </c:cat>
          <c:val>
            <c:numRef>
              <c:f>Sheet1!$Q$17:$Q$20</c:f>
              <c:numCache>
                <c:formatCode>General</c:formatCode>
                <c:ptCount val="4"/>
                <c:pt idx="0">
                  <c:v>179</c:v>
                </c:pt>
                <c:pt idx="1">
                  <c:v>88.5</c:v>
                </c:pt>
                <c:pt idx="2">
                  <c:v>75.666666666666671</c:v>
                </c:pt>
                <c:pt idx="3">
                  <c:v>82.833333333333329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06624"/>
        <c:axId val="384507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Sheet1!$O$17:$O$20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3</c:v>
                      </c:pt>
                      <c:pt idx="2">
                        <c:v>6</c:v>
                      </c:pt>
                      <c:pt idx="3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0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7712"/>
        <c:crosses val="autoZero"/>
        <c:auto val="1"/>
        <c:lblAlgn val="ctr"/>
        <c:lblOffset val="100"/>
        <c:noMultiLvlLbl val="0"/>
      </c:catAx>
      <c:valAx>
        <c:axId val="38450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HD performance</a:t>
            </a:r>
            <a:r>
              <a:rPr lang="en-US" baseline="0"/>
              <a:t> with mz5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Sheet1!$B$58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Sheet1!$A$59:$A$62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Sheet1!$B$59:$B$62</c:f>
              <c:numCache>
                <c:formatCode>General</c:formatCode>
                <c:ptCount val="4"/>
                <c:pt idx="0">
                  <c:v>29</c:v>
                </c:pt>
                <c:pt idx="1">
                  <c:v>41</c:v>
                </c:pt>
                <c:pt idx="2">
                  <c:v>55</c:v>
                </c:pt>
                <c:pt idx="3">
                  <c:v>62</c:v>
                </c:pt>
              </c:numCache>
            </c:numRef>
          </c:val>
        </c:ser>
        <c:ser>
          <c:idx val="2"/>
          <c:order val="2"/>
          <c:tx>
            <c:strRef>
              <c:f>Sheet1!$C$58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Sheet1!$A$59:$A$62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Sheet1!$C$59:$C$62</c:f>
              <c:numCache>
                <c:formatCode>General</c:formatCode>
                <c:ptCount val="4"/>
                <c:pt idx="0">
                  <c:v>29</c:v>
                </c:pt>
                <c:pt idx="1">
                  <c:v>41.5</c:v>
                </c:pt>
                <c:pt idx="2">
                  <c:v>45.5</c:v>
                </c:pt>
                <c:pt idx="3">
                  <c:v>54.5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13152"/>
        <c:axId val="384518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Sheet1!$A$59:$A$62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13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8592"/>
        <c:crosses val="autoZero"/>
        <c:auto val="1"/>
        <c:lblAlgn val="ctr"/>
        <c:lblOffset val="100"/>
        <c:noMultiLvlLbl val="0"/>
      </c:catAx>
      <c:valAx>
        <c:axId val="3845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HD performance</a:t>
            </a:r>
            <a:r>
              <a:rPr lang="en-US" baseline="0"/>
              <a:t> with mzml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Sheet1!$B$85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Sheet1!$A$86:$A$89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Sheet1!$B$86:$B$89</c:f>
              <c:numCache>
                <c:formatCode>General</c:formatCode>
                <c:ptCount val="4"/>
                <c:pt idx="0">
                  <c:v>41</c:v>
                </c:pt>
                <c:pt idx="1">
                  <c:v>25.5</c:v>
                </c:pt>
                <c:pt idx="2">
                  <c:v>24.5</c:v>
                </c:pt>
                <c:pt idx="3">
                  <c:v>28</c:v>
                </c:pt>
              </c:numCache>
            </c:numRef>
          </c:val>
        </c:ser>
        <c:ser>
          <c:idx val="2"/>
          <c:order val="2"/>
          <c:tx>
            <c:strRef>
              <c:f>Sheet1!$C$85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Sheet1!$A$86:$A$89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Sheet1!$C$86:$C$89</c:f>
              <c:numCache>
                <c:formatCode>General</c:formatCode>
                <c:ptCount val="4"/>
                <c:pt idx="0">
                  <c:v>41</c:v>
                </c:pt>
                <c:pt idx="1">
                  <c:v>29.5</c:v>
                </c:pt>
                <c:pt idx="2">
                  <c:v>27.5</c:v>
                </c:pt>
                <c:pt idx="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08256"/>
        <c:axId val="384508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Sheet1!$A$86:$A$89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8800"/>
        <c:crosses val="autoZero"/>
        <c:auto val="1"/>
        <c:lblAlgn val="ctr"/>
        <c:lblOffset val="100"/>
        <c:noMultiLvlLbl val="0"/>
      </c:catAx>
      <c:valAx>
        <c:axId val="3845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HD performance</a:t>
            </a:r>
            <a:r>
              <a:rPr lang="en-US" baseline="0"/>
              <a:t> with wiff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Sheet1!$B$72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Sheet1!$A$73:$A$76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Sheet1!$B$73:$B$76</c:f>
              <c:numCache>
                <c:formatCode>General</c:formatCode>
                <c:ptCount val="4"/>
                <c:pt idx="0">
                  <c:v>72.5</c:v>
                </c:pt>
                <c:pt idx="1">
                  <c:v>47.5</c:v>
                </c:pt>
                <c:pt idx="2">
                  <c:v>41.5</c:v>
                </c:pt>
                <c:pt idx="3">
                  <c:v>44</c:v>
                </c:pt>
              </c:numCache>
            </c:numRef>
          </c:val>
        </c:ser>
        <c:ser>
          <c:idx val="2"/>
          <c:order val="2"/>
          <c:tx>
            <c:strRef>
              <c:f>Sheet1!$C$72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Sheet1!$A$73:$A$76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Sheet1!$C$73:$C$76</c:f>
              <c:numCache>
                <c:formatCode>General</c:formatCode>
                <c:ptCount val="4"/>
                <c:pt idx="0">
                  <c:v>72.5</c:v>
                </c:pt>
                <c:pt idx="1">
                  <c:v>53</c:v>
                </c:pt>
                <c:pt idx="2">
                  <c:v>51</c:v>
                </c:pt>
                <c:pt idx="3">
                  <c:v>54.5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20224"/>
        <c:axId val="384512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Sheet1!$A$73:$A$76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2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12608"/>
        <c:crosses val="autoZero"/>
        <c:auto val="1"/>
        <c:lblAlgn val="ctr"/>
        <c:lblOffset val="100"/>
        <c:noMultiLvlLbl val="0"/>
      </c:catAx>
      <c:valAx>
        <c:axId val="38451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2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brendanx-uw5 NET performance</a:t>
            </a:r>
            <a:r>
              <a:rPr lang="en-US" baseline="0"/>
              <a:t> with mz5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Sheet1!$B$112</c:f>
              <c:strCache>
                <c:ptCount val="1"/>
                <c:pt idx="0">
                  <c:v>processes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Sheet1!$A$113:$A$116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Sheet1!$B$113:$B$116</c:f>
              <c:numCache>
                <c:formatCode>General</c:formatCode>
                <c:ptCount val="4"/>
                <c:pt idx="0">
                  <c:v>47.5</c:v>
                </c:pt>
                <c:pt idx="1">
                  <c:v>49</c:v>
                </c:pt>
                <c:pt idx="2">
                  <c:v>59</c:v>
                </c:pt>
                <c:pt idx="3">
                  <c:v>47.5</c:v>
                </c:pt>
              </c:numCache>
            </c:numRef>
          </c:val>
        </c:ser>
        <c:ser>
          <c:idx val="2"/>
          <c:order val="2"/>
          <c:tx>
            <c:strRef>
              <c:f>Sheet1!$C$112</c:f>
              <c:strCache>
                <c:ptCount val="1"/>
                <c:pt idx="0">
                  <c:v>threads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Sheet1!$A$113:$A$116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cat>
          <c:val>
            <c:numRef>
              <c:f>Sheet1!$C$113:$C$116</c:f>
              <c:numCache>
                <c:formatCode>General</c:formatCode>
                <c:ptCount val="4"/>
                <c:pt idx="0">
                  <c:v>47.5</c:v>
                </c:pt>
                <c:pt idx="1">
                  <c:v>51</c:v>
                </c:pt>
                <c:pt idx="2">
                  <c:v>70.5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09888"/>
        <c:axId val="384506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Sheet1!$A$113:$A$116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450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6080"/>
        <c:crosses val="autoZero"/>
        <c:auto val="1"/>
        <c:lblAlgn val="ctr"/>
        <c:lblOffset val="100"/>
        <c:noMultiLvlLbl val="0"/>
      </c:catAx>
      <c:valAx>
        <c:axId val="3845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0</xdr:row>
      <xdr:rowOff>185737</xdr:rowOff>
    </xdr:from>
    <xdr:to>
      <xdr:col>12</xdr:col>
      <xdr:colOff>66674</xdr:colOff>
      <xdr:row>13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13</xdr:row>
      <xdr:rowOff>142875</xdr:rowOff>
    </xdr:from>
    <xdr:to>
      <xdr:col>12</xdr:col>
      <xdr:colOff>57150</xdr:colOff>
      <xdr:row>25</xdr:row>
      <xdr:rowOff>147638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0</xdr:rowOff>
    </xdr:from>
    <xdr:to>
      <xdr:col>12</xdr:col>
      <xdr:colOff>9525</xdr:colOff>
      <xdr:row>38</xdr:row>
      <xdr:rowOff>4763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95250</xdr:colOff>
      <xdr:row>0</xdr:row>
      <xdr:rowOff>180975</xdr:rowOff>
    </xdr:from>
    <xdr:to>
      <xdr:col>26</xdr:col>
      <xdr:colOff>9525</xdr:colOff>
      <xdr:row>12</xdr:row>
      <xdr:rowOff>185738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85725</xdr:colOff>
      <xdr:row>14</xdr:row>
      <xdr:rowOff>9525</xdr:rowOff>
    </xdr:from>
    <xdr:to>
      <xdr:col>26</xdr:col>
      <xdr:colOff>0</xdr:colOff>
      <xdr:row>26</xdr:row>
      <xdr:rowOff>14288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85725</xdr:colOff>
      <xdr:row>55</xdr:row>
      <xdr:rowOff>19050</xdr:rowOff>
    </xdr:from>
    <xdr:to>
      <xdr:col>12</xdr:col>
      <xdr:colOff>0</xdr:colOff>
      <xdr:row>67</xdr:row>
      <xdr:rowOff>23813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85725</xdr:colOff>
      <xdr:row>82</xdr:row>
      <xdr:rowOff>9525</xdr:rowOff>
    </xdr:from>
    <xdr:to>
      <xdr:col>12</xdr:col>
      <xdr:colOff>0</xdr:colOff>
      <xdr:row>94</xdr:row>
      <xdr:rowOff>14288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69</xdr:row>
      <xdr:rowOff>0</xdr:rowOff>
    </xdr:from>
    <xdr:to>
      <xdr:col>11</xdr:col>
      <xdr:colOff>571500</xdr:colOff>
      <xdr:row>81</xdr:row>
      <xdr:rowOff>4763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109</xdr:row>
      <xdr:rowOff>0</xdr:rowOff>
    </xdr:from>
    <xdr:to>
      <xdr:col>11</xdr:col>
      <xdr:colOff>523875</xdr:colOff>
      <xdr:row>121</xdr:row>
      <xdr:rowOff>4763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123</xdr:row>
      <xdr:rowOff>0</xdr:rowOff>
    </xdr:from>
    <xdr:to>
      <xdr:col>11</xdr:col>
      <xdr:colOff>523875</xdr:colOff>
      <xdr:row>135</xdr:row>
      <xdr:rowOff>4763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137</xdr:row>
      <xdr:rowOff>0</xdr:rowOff>
    </xdr:from>
    <xdr:to>
      <xdr:col>11</xdr:col>
      <xdr:colOff>523875</xdr:colOff>
      <xdr:row>149</xdr:row>
      <xdr:rowOff>4763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28</xdr:row>
      <xdr:rowOff>0</xdr:rowOff>
    </xdr:from>
    <xdr:to>
      <xdr:col>25</xdr:col>
      <xdr:colOff>523875</xdr:colOff>
      <xdr:row>40</xdr:row>
      <xdr:rowOff>4763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0</xdr:colOff>
      <xdr:row>41</xdr:row>
      <xdr:rowOff>0</xdr:rowOff>
    </xdr:from>
    <xdr:to>
      <xdr:col>25</xdr:col>
      <xdr:colOff>523875</xdr:colOff>
      <xdr:row>53</xdr:row>
      <xdr:rowOff>4763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314324</xdr:colOff>
      <xdr:row>54</xdr:row>
      <xdr:rowOff>114300</xdr:rowOff>
    </xdr:from>
    <xdr:to>
      <xdr:col>30</xdr:col>
      <xdr:colOff>352425</xdr:colOff>
      <xdr:row>71</xdr:row>
      <xdr:rowOff>133349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66675</xdr:colOff>
      <xdr:row>39</xdr:row>
      <xdr:rowOff>19050</xdr:rowOff>
    </xdr:from>
    <xdr:to>
      <xdr:col>11</xdr:col>
      <xdr:colOff>590550</xdr:colOff>
      <xdr:row>50</xdr:row>
      <xdr:rowOff>23813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38100</xdr:colOff>
      <xdr:row>95</xdr:row>
      <xdr:rowOff>47625</xdr:rowOff>
    </xdr:from>
    <xdr:to>
      <xdr:col>11</xdr:col>
      <xdr:colOff>561975</xdr:colOff>
      <xdr:row>107</xdr:row>
      <xdr:rowOff>52388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151</xdr:row>
      <xdr:rowOff>0</xdr:rowOff>
    </xdr:from>
    <xdr:to>
      <xdr:col>11</xdr:col>
      <xdr:colOff>523875</xdr:colOff>
      <xdr:row>163</xdr:row>
      <xdr:rowOff>4763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164</xdr:row>
      <xdr:rowOff>0</xdr:rowOff>
    </xdr:from>
    <xdr:to>
      <xdr:col>11</xdr:col>
      <xdr:colOff>523875</xdr:colOff>
      <xdr:row>176</xdr:row>
      <xdr:rowOff>4763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tabSelected="1" topLeftCell="D1" workbookViewId="0">
      <selection activeCell="P9" sqref="P9"/>
    </sheetView>
  </sheetViews>
  <sheetFormatPr defaultRowHeight="15" x14ac:dyDescent="0.25"/>
  <sheetData>
    <row r="1" spans="1:30" x14ac:dyDescent="0.25">
      <c r="A1" t="s">
        <v>6</v>
      </c>
      <c r="O1" t="s">
        <v>7</v>
      </c>
      <c r="AB1" t="s">
        <v>23</v>
      </c>
    </row>
    <row r="2" spans="1:30" x14ac:dyDescent="0.25">
      <c r="A2" t="s">
        <v>3</v>
      </c>
      <c r="O2" t="s">
        <v>5</v>
      </c>
      <c r="AB2" t="s">
        <v>5</v>
      </c>
    </row>
    <row r="3" spans="1:30" x14ac:dyDescent="0.25">
      <c r="A3" t="s">
        <v>2</v>
      </c>
      <c r="B3" t="s">
        <v>0</v>
      </c>
      <c r="C3" t="s">
        <v>1</v>
      </c>
      <c r="O3" t="s">
        <v>2</v>
      </c>
      <c r="P3" t="s">
        <v>0</v>
      </c>
      <c r="Q3" t="s">
        <v>1</v>
      </c>
      <c r="R3" t="s">
        <v>24</v>
      </c>
      <c r="AB3" t="s">
        <v>2</v>
      </c>
      <c r="AC3" t="s">
        <v>0</v>
      </c>
      <c r="AD3" t="s">
        <v>1</v>
      </c>
    </row>
    <row r="4" spans="1:30" x14ac:dyDescent="0.25">
      <c r="A4">
        <v>1</v>
      </c>
      <c r="B4">
        <v>22.5</v>
      </c>
      <c r="C4">
        <v>22.5</v>
      </c>
      <c r="O4">
        <v>1</v>
      </c>
      <c r="P4">
        <f>(124+114)/2</f>
        <v>119</v>
      </c>
      <c r="Q4">
        <f>(124+114)/2</f>
        <v>119</v>
      </c>
      <c r="AB4">
        <v>1</v>
      </c>
      <c r="AC4">
        <f>(88.5+86.5)/2</f>
        <v>87.5</v>
      </c>
      <c r="AD4">
        <f>(88.5+86.5)/2</f>
        <v>87.5</v>
      </c>
    </row>
    <row r="5" spans="1:30" x14ac:dyDescent="0.25">
      <c r="A5">
        <v>2</v>
      </c>
      <c r="B5">
        <v>15</v>
      </c>
      <c r="C5">
        <v>20</v>
      </c>
      <c r="O5">
        <v>3</v>
      </c>
      <c r="P5">
        <f>(47+44.5)/2</f>
        <v>45.75</v>
      </c>
      <c r="Q5">
        <f>(62+61)/2</f>
        <v>61.5</v>
      </c>
      <c r="AB5">
        <v>3</v>
      </c>
      <c r="AC5">
        <f>(32.5+32)/2</f>
        <v>32.25</v>
      </c>
      <c r="AD5">
        <f>(81.5+80)/2</f>
        <v>80.75</v>
      </c>
    </row>
    <row r="6" spans="1:30" x14ac:dyDescent="0.25">
      <c r="A6">
        <v>3</v>
      </c>
      <c r="B6">
        <v>13</v>
      </c>
      <c r="C6">
        <v>20</v>
      </c>
      <c r="N6">
        <f>Q6/R6</f>
        <v>1.3428571428571427</v>
      </c>
      <c r="O6">
        <v>6</v>
      </c>
      <c r="P6">
        <f>(26.5+25)/2</f>
        <v>25.75</v>
      </c>
      <c r="Q6">
        <f>(49.5+44.5)/2</f>
        <v>47</v>
      </c>
      <c r="R6">
        <f>(37.5+34+33.5)/3</f>
        <v>35</v>
      </c>
      <c r="AB6">
        <v>6</v>
      </c>
      <c r="AC6">
        <f>(22+21.5)/2</f>
        <v>21.75</v>
      </c>
      <c r="AD6">
        <f>(89+84.5)/2</f>
        <v>86.75</v>
      </c>
    </row>
    <row r="7" spans="1:30" x14ac:dyDescent="0.25">
      <c r="A7">
        <v>6</v>
      </c>
      <c r="B7">
        <v>11</v>
      </c>
      <c r="C7">
        <v>22</v>
      </c>
      <c r="D7">
        <f>C6/B7</f>
        <v>1.8181818181818181</v>
      </c>
      <c r="N7">
        <f>Q7/R7</f>
        <v>1.1822916666666667</v>
      </c>
      <c r="O7">
        <v>12</v>
      </c>
      <c r="P7">
        <f>(19+18)/2</f>
        <v>18.5</v>
      </c>
      <c r="Q7">
        <f>(56.5+57)/2</f>
        <v>56.75</v>
      </c>
      <c r="R7">
        <f>(47.5+49+46.5+49)/4</f>
        <v>48</v>
      </c>
      <c r="AB7">
        <v>12</v>
      </c>
      <c r="AC7">
        <f>(18.5+18)/2</f>
        <v>18.25</v>
      </c>
      <c r="AD7">
        <f>(99+91)/2</f>
        <v>95</v>
      </c>
    </row>
    <row r="8" spans="1:30" x14ac:dyDescent="0.25">
      <c r="B8">
        <f>B4/B7</f>
        <v>2.0454545454545454</v>
      </c>
      <c r="C8">
        <f>C4/C6</f>
        <v>1.125</v>
      </c>
      <c r="P8">
        <f>P4/P7</f>
        <v>6.4324324324324325</v>
      </c>
      <c r="Q8">
        <f>Q4/Q6</f>
        <v>2.5319148936170213</v>
      </c>
      <c r="R8">
        <f>Q4/R6</f>
        <v>3.4</v>
      </c>
      <c r="AC8">
        <f>AC4/AC7</f>
        <v>4.7945205479452051</v>
      </c>
      <c r="AD8">
        <f>AD4/AD6</f>
        <v>1.0086455331412103</v>
      </c>
    </row>
    <row r="15" spans="1:30" x14ac:dyDescent="0.25">
      <c r="A15" t="s">
        <v>4</v>
      </c>
      <c r="O15" t="s">
        <v>10</v>
      </c>
      <c r="AB15" t="s">
        <v>10</v>
      </c>
    </row>
    <row r="16" spans="1:30" x14ac:dyDescent="0.25">
      <c r="A16" t="s">
        <v>2</v>
      </c>
      <c r="B16" t="s">
        <v>0</v>
      </c>
      <c r="C16" t="s">
        <v>1</v>
      </c>
      <c r="O16" t="s">
        <v>2</v>
      </c>
      <c r="P16" t="s">
        <v>0</v>
      </c>
      <c r="Q16" t="s">
        <v>1</v>
      </c>
      <c r="R16" t="s">
        <v>24</v>
      </c>
      <c r="AB16" t="s">
        <v>2</v>
      </c>
      <c r="AC16" t="s">
        <v>0</v>
      </c>
      <c r="AD16" t="s">
        <v>1</v>
      </c>
    </row>
    <row r="17" spans="1:30" x14ac:dyDescent="0.25">
      <c r="A17">
        <v>1</v>
      </c>
      <c r="B17">
        <v>69</v>
      </c>
      <c r="C17">
        <v>69</v>
      </c>
      <c r="O17">
        <v>1</v>
      </c>
      <c r="P17">
        <f>(188+170)/2</f>
        <v>179</v>
      </c>
      <c r="Q17">
        <f>(188+170)/2</f>
        <v>179</v>
      </c>
      <c r="AB17">
        <v>1</v>
      </c>
      <c r="AC17">
        <v>146.5</v>
      </c>
      <c r="AD17">
        <v>146.5</v>
      </c>
    </row>
    <row r="18" spans="1:30" x14ac:dyDescent="0.25">
      <c r="A18">
        <v>2</v>
      </c>
      <c r="B18">
        <v>41.5</v>
      </c>
      <c r="C18">
        <v>48</v>
      </c>
      <c r="O18">
        <v>3</v>
      </c>
      <c r="P18">
        <f>(69.5+67)/2</f>
        <v>68.25</v>
      </c>
      <c r="Q18">
        <f>(91+86)/2</f>
        <v>88.5</v>
      </c>
      <c r="AB18">
        <v>3</v>
      </c>
      <c r="AC18">
        <v>61</v>
      </c>
      <c r="AD18">
        <v>77.5</v>
      </c>
    </row>
    <row r="19" spans="1:30" x14ac:dyDescent="0.25">
      <c r="A19">
        <v>3</v>
      </c>
      <c r="B19">
        <v>35</v>
      </c>
      <c r="C19">
        <v>44</v>
      </c>
      <c r="N19">
        <f>Q19/R19</f>
        <v>1.2404371584699454</v>
      </c>
      <c r="O19">
        <v>6</v>
      </c>
      <c r="P19">
        <f>(38+38.5)/2</f>
        <v>38.25</v>
      </c>
      <c r="Q19">
        <f>(79+74+74)/3</f>
        <v>75.666666666666671</v>
      </c>
      <c r="R19">
        <f>(60.5+61+61.5)/3</f>
        <v>61</v>
      </c>
      <c r="AB19">
        <v>6</v>
      </c>
      <c r="AC19">
        <v>37</v>
      </c>
      <c r="AD19">
        <v>73</v>
      </c>
    </row>
    <row r="20" spans="1:30" x14ac:dyDescent="0.25">
      <c r="A20">
        <v>6</v>
      </c>
      <c r="B20">
        <v>35</v>
      </c>
      <c r="C20">
        <v>49.5</v>
      </c>
      <c r="D20">
        <f>C19/B19</f>
        <v>1.2571428571428571</v>
      </c>
      <c r="N20">
        <f>Q20/R20</f>
        <v>1.4322766570605185</v>
      </c>
      <c r="O20">
        <v>12</v>
      </c>
      <c r="P20">
        <f>(25.5+21)/2</f>
        <v>23.25</v>
      </c>
      <c r="Q20">
        <f>(84+82+82.5)/3</f>
        <v>82.833333333333329</v>
      </c>
      <c r="R20">
        <f>(58.5+58.5+56.5)/3</f>
        <v>57.833333333333336</v>
      </c>
      <c r="AB20">
        <v>12</v>
      </c>
      <c r="AC20">
        <v>24.5</v>
      </c>
      <c r="AD20">
        <v>79.5</v>
      </c>
    </row>
    <row r="21" spans="1:30" x14ac:dyDescent="0.25">
      <c r="B21">
        <f>B17/B20</f>
        <v>1.9714285714285715</v>
      </c>
      <c r="C21">
        <f>C17/C19</f>
        <v>1.5681818181818181</v>
      </c>
      <c r="P21">
        <f>P17/P20</f>
        <v>7.698924731182796</v>
      </c>
      <c r="Q21">
        <f>Q17/Q19</f>
        <v>2.3656387665198237</v>
      </c>
      <c r="R21">
        <f>Q17/R20</f>
        <v>3.0951008645533138</v>
      </c>
      <c r="AC21">
        <f>AC17/AC20</f>
        <v>5.9795918367346941</v>
      </c>
      <c r="AD21">
        <f>AD17/AD19</f>
        <v>2.006849315068493</v>
      </c>
    </row>
    <row r="28" spans="1:30" x14ac:dyDescent="0.25">
      <c r="A28" t="s">
        <v>8</v>
      </c>
    </row>
    <row r="29" spans="1:30" x14ac:dyDescent="0.25">
      <c r="A29" t="s">
        <v>2</v>
      </c>
      <c r="B29" t="s">
        <v>0</v>
      </c>
      <c r="C29" t="s">
        <v>1</v>
      </c>
      <c r="O29" t="s">
        <v>12</v>
      </c>
    </row>
    <row r="30" spans="1:30" x14ac:dyDescent="0.25">
      <c r="A30">
        <v>1</v>
      </c>
      <c r="B30">
        <v>34</v>
      </c>
      <c r="C30">
        <v>34</v>
      </c>
      <c r="O30" t="s">
        <v>2</v>
      </c>
      <c r="P30" t="s">
        <v>0</v>
      </c>
      <c r="Q30" t="s">
        <v>1</v>
      </c>
    </row>
    <row r="31" spans="1:30" x14ac:dyDescent="0.25">
      <c r="A31">
        <v>2</v>
      </c>
      <c r="B31">
        <v>21</v>
      </c>
      <c r="C31">
        <v>23</v>
      </c>
      <c r="O31">
        <v>1</v>
      </c>
      <c r="P31">
        <f>(129+114)/2</f>
        <v>121.5</v>
      </c>
      <c r="Q31">
        <f>(129+114.5)/2</f>
        <v>121.75</v>
      </c>
    </row>
    <row r="32" spans="1:30" x14ac:dyDescent="0.25">
      <c r="A32">
        <v>3</v>
      </c>
      <c r="B32">
        <v>17.5</v>
      </c>
      <c r="C32">
        <v>20</v>
      </c>
      <c r="O32">
        <v>3</v>
      </c>
      <c r="P32">
        <f>(49.5+44.5)/2</f>
        <v>47</v>
      </c>
      <c r="Q32">
        <f>(61+61)/2</f>
        <v>61</v>
      </c>
    </row>
    <row r="33" spans="1:17" x14ac:dyDescent="0.25">
      <c r="A33">
        <v>6</v>
      </c>
      <c r="B33">
        <v>15</v>
      </c>
      <c r="C33">
        <v>19.5</v>
      </c>
      <c r="D33">
        <f>C32/B33</f>
        <v>1.3333333333333333</v>
      </c>
      <c r="O33">
        <v>6</v>
      </c>
      <c r="P33">
        <f>(28+25)/2</f>
        <v>26.5</v>
      </c>
      <c r="Q33">
        <f>(46+49.5)/2</f>
        <v>47.75</v>
      </c>
    </row>
    <row r="34" spans="1:17" x14ac:dyDescent="0.25">
      <c r="B34">
        <f>B30/B33</f>
        <v>2.2666666666666666</v>
      </c>
      <c r="C34">
        <f>C30/C33</f>
        <v>1.7435897435897436</v>
      </c>
      <c r="O34">
        <v>12</v>
      </c>
      <c r="P34">
        <f>(20+18)/2</f>
        <v>19</v>
      </c>
      <c r="Q34">
        <f>(46.5+56)/2</f>
        <v>51.25</v>
      </c>
    </row>
    <row r="35" spans="1:17" x14ac:dyDescent="0.25">
      <c r="P35">
        <f>P31/P34</f>
        <v>6.3947368421052628</v>
      </c>
      <c r="Q35">
        <f>Q31/Q33</f>
        <v>2.5497382198952878</v>
      </c>
    </row>
    <row r="40" spans="1:17" x14ac:dyDescent="0.25">
      <c r="A40" t="s">
        <v>21</v>
      </c>
    </row>
    <row r="41" spans="1:17" x14ac:dyDescent="0.25">
      <c r="A41" t="s">
        <v>2</v>
      </c>
      <c r="B41" t="s">
        <v>0</v>
      </c>
      <c r="C41" t="s">
        <v>1</v>
      </c>
    </row>
    <row r="42" spans="1:17" x14ac:dyDescent="0.25">
      <c r="A42">
        <v>1</v>
      </c>
      <c r="B42">
        <v>15.5</v>
      </c>
      <c r="C42">
        <v>15.5</v>
      </c>
      <c r="O42" t="s">
        <v>13</v>
      </c>
    </row>
    <row r="43" spans="1:17" x14ac:dyDescent="0.25">
      <c r="A43">
        <v>2</v>
      </c>
      <c r="B43">
        <v>10</v>
      </c>
      <c r="C43">
        <v>12.5</v>
      </c>
      <c r="O43" t="s">
        <v>2</v>
      </c>
      <c r="P43" t="s">
        <v>0</v>
      </c>
      <c r="Q43" t="s">
        <v>1</v>
      </c>
    </row>
    <row r="44" spans="1:17" x14ac:dyDescent="0.25">
      <c r="A44">
        <v>3</v>
      </c>
      <c r="B44">
        <v>8.5</v>
      </c>
      <c r="C44">
        <v>12.5</v>
      </c>
      <c r="O44">
        <v>1</v>
      </c>
      <c r="P44">
        <v>80.5</v>
      </c>
      <c r="Q44">
        <v>80.5</v>
      </c>
    </row>
    <row r="45" spans="1:17" x14ac:dyDescent="0.25">
      <c r="A45">
        <v>6</v>
      </c>
      <c r="B45">
        <v>8</v>
      </c>
      <c r="C45">
        <v>16</v>
      </c>
      <c r="D45">
        <f>C44/B45</f>
        <v>1.5625</v>
      </c>
      <c r="O45">
        <v>3</v>
      </c>
      <c r="P45">
        <v>30</v>
      </c>
      <c r="Q45">
        <v>38.5</v>
      </c>
    </row>
    <row r="46" spans="1:17" x14ac:dyDescent="0.25">
      <c r="O46">
        <v>6</v>
      </c>
      <c r="P46">
        <v>17.5</v>
      </c>
      <c r="Q46">
        <v>32</v>
      </c>
    </row>
    <row r="47" spans="1:17" x14ac:dyDescent="0.25">
      <c r="O47">
        <v>12</v>
      </c>
      <c r="P47">
        <v>13.5</v>
      </c>
      <c r="Q47">
        <v>40.5</v>
      </c>
    </row>
    <row r="48" spans="1:17" x14ac:dyDescent="0.25">
      <c r="P48">
        <f>P44/P47</f>
        <v>5.9629629629629628</v>
      </c>
      <c r="Q48">
        <f>Q44/Q46</f>
        <v>2.515625</v>
      </c>
    </row>
    <row r="55" spans="1:20" x14ac:dyDescent="0.25">
      <c r="O55" t="s">
        <v>14</v>
      </c>
    </row>
    <row r="56" spans="1:20" x14ac:dyDescent="0.25">
      <c r="A56" t="s">
        <v>9</v>
      </c>
      <c r="O56" t="s">
        <v>15</v>
      </c>
      <c r="P56" t="s">
        <v>16</v>
      </c>
      <c r="Q56" t="s">
        <v>20</v>
      </c>
      <c r="R56" t="s">
        <v>17</v>
      </c>
      <c r="S56" t="s">
        <v>18</v>
      </c>
      <c r="T56" t="s">
        <v>19</v>
      </c>
    </row>
    <row r="57" spans="1:20" x14ac:dyDescent="0.25">
      <c r="A57" t="s">
        <v>3</v>
      </c>
      <c r="O57">
        <v>1</v>
      </c>
      <c r="P57">
        <v>155.5</v>
      </c>
      <c r="Q57">
        <v>73.5</v>
      </c>
      <c r="R57">
        <v>58.5</v>
      </c>
      <c r="S57">
        <v>40.5</v>
      </c>
      <c r="T57">
        <v>94</v>
      </c>
    </row>
    <row r="58" spans="1:20" x14ac:dyDescent="0.25">
      <c r="A58" t="s">
        <v>2</v>
      </c>
      <c r="B58" t="s">
        <v>0</v>
      </c>
      <c r="C58" t="s">
        <v>1</v>
      </c>
      <c r="O58">
        <v>2</v>
      </c>
      <c r="R58">
        <v>40</v>
      </c>
      <c r="S58">
        <v>36.5</v>
      </c>
      <c r="T58">
        <v>44.5</v>
      </c>
    </row>
    <row r="59" spans="1:20" x14ac:dyDescent="0.25">
      <c r="A59">
        <v>1</v>
      </c>
      <c r="B59">
        <v>29</v>
      </c>
      <c r="C59">
        <v>29</v>
      </c>
      <c r="O59">
        <v>3</v>
      </c>
      <c r="Q59">
        <v>61</v>
      </c>
      <c r="R59">
        <v>38</v>
      </c>
      <c r="S59">
        <v>30</v>
      </c>
      <c r="T59">
        <v>34</v>
      </c>
    </row>
    <row r="60" spans="1:20" x14ac:dyDescent="0.25">
      <c r="A60">
        <v>2</v>
      </c>
      <c r="B60">
        <v>41</v>
      </c>
      <c r="C60">
        <v>41.5</v>
      </c>
      <c r="O60">
        <v>6</v>
      </c>
      <c r="R60">
        <v>34.5</v>
      </c>
      <c r="S60">
        <v>26</v>
      </c>
      <c r="T60">
        <v>27</v>
      </c>
    </row>
    <row r="61" spans="1:20" x14ac:dyDescent="0.25">
      <c r="A61">
        <v>3</v>
      </c>
      <c r="B61">
        <v>55</v>
      </c>
      <c r="C61">
        <v>45.5</v>
      </c>
      <c r="O61">
        <v>12</v>
      </c>
      <c r="S61">
        <v>25.5</v>
      </c>
      <c r="T61">
        <v>25.5</v>
      </c>
    </row>
    <row r="62" spans="1:20" x14ac:dyDescent="0.25">
      <c r="A62">
        <v>6</v>
      </c>
      <c r="B62">
        <v>62</v>
      </c>
      <c r="C62">
        <v>54.5</v>
      </c>
      <c r="O62">
        <v>24</v>
      </c>
      <c r="T62">
        <v>26.5</v>
      </c>
    </row>
    <row r="63" spans="1:20" x14ac:dyDescent="0.25">
      <c r="S63">
        <f>P57/S61</f>
        <v>6.0980392156862742</v>
      </c>
    </row>
    <row r="65" spans="1:21" x14ac:dyDescent="0.25">
      <c r="P65">
        <v>1</v>
      </c>
      <c r="Q65">
        <v>2</v>
      </c>
      <c r="R65">
        <v>3</v>
      </c>
      <c r="S65">
        <v>6</v>
      </c>
      <c r="T65">
        <v>12</v>
      </c>
      <c r="U65">
        <v>24</v>
      </c>
    </row>
    <row r="66" spans="1:21" x14ac:dyDescent="0.25">
      <c r="O66" t="s">
        <v>16</v>
      </c>
      <c r="P66">
        <v>155.5</v>
      </c>
    </row>
    <row r="67" spans="1:21" x14ac:dyDescent="0.25">
      <c r="O67" t="s">
        <v>20</v>
      </c>
      <c r="P67">
        <v>73.5</v>
      </c>
      <c r="Q67">
        <v>67</v>
      </c>
      <c r="R67">
        <v>61</v>
      </c>
    </row>
    <row r="68" spans="1:21" x14ac:dyDescent="0.25">
      <c r="O68" t="s">
        <v>17</v>
      </c>
      <c r="P68">
        <v>58.5</v>
      </c>
      <c r="Q68">
        <v>40</v>
      </c>
      <c r="R68">
        <v>38</v>
      </c>
      <c r="S68">
        <v>34.5</v>
      </c>
    </row>
    <row r="69" spans="1:21" x14ac:dyDescent="0.25">
      <c r="O69" t="s">
        <v>18</v>
      </c>
      <c r="P69">
        <v>40.5</v>
      </c>
      <c r="Q69">
        <v>36.5</v>
      </c>
      <c r="R69">
        <v>30</v>
      </c>
      <c r="S69">
        <v>26</v>
      </c>
      <c r="T69">
        <v>25.5</v>
      </c>
    </row>
    <row r="70" spans="1:21" x14ac:dyDescent="0.25">
      <c r="O70" t="s">
        <v>19</v>
      </c>
      <c r="P70">
        <v>94.5</v>
      </c>
      <c r="Q70">
        <v>44.5</v>
      </c>
      <c r="R70">
        <v>34</v>
      </c>
      <c r="S70">
        <v>27</v>
      </c>
      <c r="T70">
        <v>25.5</v>
      </c>
      <c r="U70">
        <v>26.5</v>
      </c>
    </row>
    <row r="71" spans="1:21" x14ac:dyDescent="0.25">
      <c r="A71" t="s">
        <v>4</v>
      </c>
    </row>
    <row r="72" spans="1:21" x14ac:dyDescent="0.25">
      <c r="A72" t="s">
        <v>2</v>
      </c>
      <c r="B72" t="s">
        <v>0</v>
      </c>
      <c r="C72" t="s">
        <v>1</v>
      </c>
    </row>
    <row r="73" spans="1:21" x14ac:dyDescent="0.25">
      <c r="A73">
        <v>1</v>
      </c>
      <c r="B73">
        <v>72.5</v>
      </c>
      <c r="C73">
        <v>72.5</v>
      </c>
    </row>
    <row r="74" spans="1:21" x14ac:dyDescent="0.25">
      <c r="A74">
        <v>2</v>
      </c>
      <c r="B74">
        <v>47.5</v>
      </c>
      <c r="C74">
        <v>53</v>
      </c>
    </row>
    <row r="75" spans="1:21" x14ac:dyDescent="0.25">
      <c r="A75">
        <v>3</v>
      </c>
      <c r="B75">
        <v>41.5</v>
      </c>
      <c r="C75">
        <v>51</v>
      </c>
    </row>
    <row r="76" spans="1:21" x14ac:dyDescent="0.25">
      <c r="A76">
        <v>6</v>
      </c>
      <c r="B76">
        <v>44</v>
      </c>
      <c r="C76">
        <v>54.5</v>
      </c>
    </row>
    <row r="77" spans="1:21" x14ac:dyDescent="0.25">
      <c r="B77">
        <f>B73/B75</f>
        <v>1.7469879518072289</v>
      </c>
      <c r="C77">
        <f>C73/C75</f>
        <v>1.4215686274509804</v>
      </c>
    </row>
    <row r="84" spans="1:3" x14ac:dyDescent="0.25">
      <c r="A84" t="s">
        <v>8</v>
      </c>
    </row>
    <row r="85" spans="1:3" x14ac:dyDescent="0.25">
      <c r="A85" t="s">
        <v>2</v>
      </c>
      <c r="B85" t="s">
        <v>0</v>
      </c>
      <c r="C85" t="s">
        <v>1</v>
      </c>
    </row>
    <row r="86" spans="1:3" x14ac:dyDescent="0.25">
      <c r="A86">
        <v>1</v>
      </c>
      <c r="B86">
        <v>41</v>
      </c>
      <c r="C86">
        <v>41</v>
      </c>
    </row>
    <row r="87" spans="1:3" x14ac:dyDescent="0.25">
      <c r="A87">
        <v>2</v>
      </c>
      <c r="B87">
        <v>25.5</v>
      </c>
      <c r="C87">
        <v>29.5</v>
      </c>
    </row>
    <row r="88" spans="1:3" x14ac:dyDescent="0.25">
      <c r="A88">
        <v>3</v>
      </c>
      <c r="B88">
        <v>24.5</v>
      </c>
      <c r="C88">
        <v>27.5</v>
      </c>
    </row>
    <row r="89" spans="1:3" x14ac:dyDescent="0.25">
      <c r="A89">
        <v>6</v>
      </c>
      <c r="B89">
        <v>28</v>
      </c>
      <c r="C89">
        <v>28</v>
      </c>
    </row>
    <row r="90" spans="1:3" x14ac:dyDescent="0.25">
      <c r="B90">
        <f>B86/B88</f>
        <v>1.6734693877551021</v>
      </c>
      <c r="C90">
        <f>C86/C88</f>
        <v>1.490909090909091</v>
      </c>
    </row>
    <row r="96" spans="1:3" x14ac:dyDescent="0.25">
      <c r="A96" t="s">
        <v>21</v>
      </c>
    </row>
    <row r="97" spans="1:3" x14ac:dyDescent="0.25">
      <c r="A97" t="s">
        <v>2</v>
      </c>
      <c r="B97" t="s">
        <v>0</v>
      </c>
      <c r="C97" t="s">
        <v>1</v>
      </c>
    </row>
    <row r="98" spans="1:3" x14ac:dyDescent="0.25">
      <c r="A98">
        <v>1</v>
      </c>
      <c r="B98">
        <v>16</v>
      </c>
      <c r="C98">
        <v>16</v>
      </c>
    </row>
    <row r="99" spans="1:3" x14ac:dyDescent="0.25">
      <c r="A99">
        <v>2</v>
      </c>
      <c r="B99">
        <v>14</v>
      </c>
      <c r="C99">
        <v>16</v>
      </c>
    </row>
    <row r="100" spans="1:3" x14ac:dyDescent="0.25">
      <c r="A100">
        <v>3</v>
      </c>
      <c r="B100">
        <v>15.5</v>
      </c>
      <c r="C100">
        <v>18.5</v>
      </c>
    </row>
    <row r="101" spans="1:3" x14ac:dyDescent="0.25">
      <c r="A101">
        <v>6</v>
      </c>
      <c r="B101">
        <v>17.5</v>
      </c>
      <c r="C101">
        <v>22</v>
      </c>
    </row>
    <row r="102" spans="1:3" x14ac:dyDescent="0.25">
      <c r="B102">
        <f>B98/B100</f>
        <v>1.032258064516129</v>
      </c>
      <c r="C102">
        <f>C98/C100</f>
        <v>0.86486486486486491</v>
      </c>
    </row>
    <row r="110" spans="1:3" x14ac:dyDescent="0.25">
      <c r="A110" t="s">
        <v>11</v>
      </c>
    </row>
    <row r="111" spans="1:3" x14ac:dyDescent="0.25">
      <c r="A111" t="s">
        <v>3</v>
      </c>
    </row>
    <row r="112" spans="1:3" x14ac:dyDescent="0.25">
      <c r="A112" t="s">
        <v>2</v>
      </c>
      <c r="B112" t="s">
        <v>0</v>
      </c>
      <c r="C112" t="s">
        <v>1</v>
      </c>
    </row>
    <row r="113" spans="1:3" x14ac:dyDescent="0.25">
      <c r="A113">
        <v>1</v>
      </c>
      <c r="B113">
        <v>47.5</v>
      </c>
      <c r="C113">
        <v>47.5</v>
      </c>
    </row>
    <row r="114" spans="1:3" x14ac:dyDescent="0.25">
      <c r="A114">
        <v>2</v>
      </c>
      <c r="B114">
        <v>49</v>
      </c>
      <c r="C114">
        <v>51</v>
      </c>
    </row>
    <row r="115" spans="1:3" x14ac:dyDescent="0.25">
      <c r="A115">
        <v>3</v>
      </c>
      <c r="B115">
        <v>59</v>
      </c>
      <c r="C115">
        <v>70.5</v>
      </c>
    </row>
    <row r="116" spans="1:3" x14ac:dyDescent="0.25">
      <c r="A116">
        <v>6</v>
      </c>
      <c r="B116">
        <v>47.5</v>
      </c>
      <c r="C116">
        <v>41</v>
      </c>
    </row>
    <row r="125" spans="1:3" x14ac:dyDescent="0.25">
      <c r="A125" t="s">
        <v>4</v>
      </c>
    </row>
    <row r="126" spans="1:3" x14ac:dyDescent="0.25">
      <c r="A126" t="s">
        <v>2</v>
      </c>
      <c r="B126" t="s">
        <v>0</v>
      </c>
      <c r="C126" t="s">
        <v>1</v>
      </c>
    </row>
    <row r="127" spans="1:3" x14ac:dyDescent="0.25">
      <c r="A127">
        <v>1</v>
      </c>
      <c r="B127">
        <v>85.5</v>
      </c>
      <c r="C127">
        <v>85.5</v>
      </c>
    </row>
    <row r="128" spans="1:3" x14ac:dyDescent="0.25">
      <c r="A128">
        <v>2</v>
      </c>
      <c r="B128">
        <v>82.5</v>
      </c>
      <c r="C128">
        <v>99.5</v>
      </c>
    </row>
    <row r="129" spans="1:3" x14ac:dyDescent="0.25">
      <c r="A129">
        <v>3</v>
      </c>
      <c r="B129">
        <v>81</v>
      </c>
      <c r="C129">
        <v>84</v>
      </c>
    </row>
    <row r="130" spans="1:3" x14ac:dyDescent="0.25">
      <c r="A130">
        <v>6</v>
      </c>
      <c r="B130">
        <v>72.5</v>
      </c>
      <c r="C130">
        <v>82</v>
      </c>
    </row>
    <row r="139" spans="1:3" x14ac:dyDescent="0.25">
      <c r="A139" t="s">
        <v>8</v>
      </c>
    </row>
    <row r="140" spans="1:3" x14ac:dyDescent="0.25">
      <c r="A140" t="s">
        <v>2</v>
      </c>
      <c r="B140" t="s">
        <v>0</v>
      </c>
      <c r="C140" t="s">
        <v>1</v>
      </c>
    </row>
    <row r="141" spans="1:3" x14ac:dyDescent="0.25">
      <c r="A141">
        <v>1</v>
      </c>
      <c r="B141">
        <v>59</v>
      </c>
      <c r="C141">
        <v>59</v>
      </c>
    </row>
    <row r="142" spans="1:3" x14ac:dyDescent="0.25">
      <c r="A142">
        <v>2</v>
      </c>
      <c r="B142">
        <v>64</v>
      </c>
      <c r="C142">
        <v>68</v>
      </c>
    </row>
    <row r="143" spans="1:3" x14ac:dyDescent="0.25">
      <c r="A143">
        <v>3</v>
      </c>
      <c r="B143">
        <v>76.5</v>
      </c>
      <c r="C143">
        <v>84</v>
      </c>
    </row>
    <row r="144" spans="1:3" x14ac:dyDescent="0.25">
      <c r="A144">
        <v>6</v>
      </c>
      <c r="B144">
        <v>62</v>
      </c>
      <c r="C144">
        <v>76</v>
      </c>
    </row>
    <row r="151" spans="1:3" x14ac:dyDescent="0.25">
      <c r="A151" t="s">
        <v>22</v>
      </c>
    </row>
    <row r="152" spans="1:3" x14ac:dyDescent="0.25">
      <c r="A152" t="s">
        <v>3</v>
      </c>
    </row>
    <row r="153" spans="1:3" x14ac:dyDescent="0.25">
      <c r="A153" t="s">
        <v>2</v>
      </c>
      <c r="B153" t="s">
        <v>0</v>
      </c>
      <c r="C153" t="s">
        <v>1</v>
      </c>
    </row>
    <row r="154" spans="1:3" x14ac:dyDescent="0.25">
      <c r="A154">
        <v>1</v>
      </c>
      <c r="B154">
        <v>36.5</v>
      </c>
      <c r="C154">
        <v>36.5</v>
      </c>
    </row>
    <row r="155" spans="1:3" x14ac:dyDescent="0.25">
      <c r="A155">
        <v>2</v>
      </c>
      <c r="B155">
        <v>30.5</v>
      </c>
      <c r="C155">
        <v>35.5</v>
      </c>
    </row>
    <row r="156" spans="1:3" x14ac:dyDescent="0.25">
      <c r="A156">
        <v>3</v>
      </c>
      <c r="B156">
        <v>29.5</v>
      </c>
      <c r="C156">
        <v>36</v>
      </c>
    </row>
    <row r="157" spans="1:3" x14ac:dyDescent="0.25">
      <c r="A157">
        <v>6</v>
      </c>
      <c r="B157">
        <v>30.5</v>
      </c>
      <c r="C157">
        <v>40</v>
      </c>
    </row>
    <row r="165" spans="1:3" x14ac:dyDescent="0.25">
      <c r="A165" t="s">
        <v>4</v>
      </c>
    </row>
    <row r="166" spans="1:3" x14ac:dyDescent="0.25">
      <c r="A166" t="s">
        <v>2</v>
      </c>
      <c r="B166" t="s">
        <v>0</v>
      </c>
      <c r="C166" t="s">
        <v>1</v>
      </c>
    </row>
    <row r="167" spans="1:3" x14ac:dyDescent="0.25">
      <c r="A167">
        <v>1</v>
      </c>
      <c r="B167">
        <v>96</v>
      </c>
      <c r="C167">
        <v>96</v>
      </c>
    </row>
    <row r="168" spans="1:3" x14ac:dyDescent="0.25">
      <c r="A168">
        <v>2</v>
      </c>
      <c r="B168">
        <v>78</v>
      </c>
      <c r="C168">
        <v>80.5</v>
      </c>
    </row>
    <row r="169" spans="1:3" x14ac:dyDescent="0.25">
      <c r="A169">
        <v>3</v>
      </c>
      <c r="B169">
        <v>76.5</v>
      </c>
      <c r="C169">
        <v>83.5</v>
      </c>
    </row>
    <row r="170" spans="1:3" x14ac:dyDescent="0.25">
      <c r="A170">
        <v>6</v>
      </c>
      <c r="B170">
        <v>91.5</v>
      </c>
      <c r="C170">
        <v>122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MacLean</dc:creator>
  <cp:lastModifiedBy>Brendan MacLean</cp:lastModifiedBy>
  <dcterms:created xsi:type="dcterms:W3CDTF">2016-01-21T15:58:30Z</dcterms:created>
  <dcterms:modified xsi:type="dcterms:W3CDTF">2016-02-07T20:44:43Z</dcterms:modified>
</cp:coreProperties>
</file>